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activeTab="0"/>
  </bookViews>
  <sheets>
    <sheet name="Заявка на изготовление" sheetId="1" r:id="rId1"/>
  </sheets>
  <externalReferences>
    <externalReference r:id="rId4"/>
  </externalReferences>
  <definedNames>
    <definedName name="вид">'[1]имена списков'!$B$2:$B$6</definedName>
    <definedName name="единицы">'[1]имена списков'!$K$2:$K$6</definedName>
    <definedName name="_xlnm.Print_Area" localSheetId="0">'Заявка на изготовление'!$A$1:$O$82</definedName>
    <definedName name="присадка">'[1]имена списков'!$D$2:$D$5</definedName>
  </definedNames>
  <calcPr calcId="162913" refMode="R1C1"/>
</workbook>
</file>

<file path=xl/comments1.xml><?xml version="1.0" encoding="utf-8"?>
<comments xmlns="http://schemas.openxmlformats.org/spreadsheetml/2006/main">
  <authors>
    <author>Автор</author>
  </authors>
  <commentList>
    <comment ref="J1" authorId="0">
      <text>
        <r>
          <rPr>
            <sz val="9"/>
            <rFont val="Tahoma"/>
            <family val="2"/>
          </rPr>
          <t>выбрать способ отгрузки</t>
        </r>
      </text>
    </comment>
    <comment ref="K1" authorId="0">
      <text>
        <r>
          <rPr>
            <sz val="9"/>
            <rFont val="Tahoma"/>
            <family val="2"/>
          </rPr>
          <t xml:space="preserve">Выбрать склад отгрузки
</t>
        </r>
      </text>
    </comment>
    <comment ref="G2" authorId="0">
      <text>
        <r>
          <rPr>
            <b/>
            <sz val="9"/>
            <rFont val="Tahoma"/>
            <family val="2"/>
          </rPr>
          <t>наименование заказчика</t>
        </r>
      </text>
    </comment>
    <comment ref="K2" authorId="0">
      <text>
        <r>
          <rPr>
            <sz val="9"/>
            <rFont val="Tahoma"/>
            <family val="2"/>
          </rPr>
          <t xml:space="preserve">телефон заказчика
</t>
        </r>
      </text>
    </comment>
    <comment ref="J7" authorId="0">
      <text>
        <r>
          <rPr>
            <b/>
            <sz val="9"/>
            <rFont val="Tahoma"/>
            <family val="2"/>
          </rPr>
          <t>выбрать покрытие</t>
        </r>
      </text>
    </comment>
  </commentList>
</comments>
</file>

<file path=xl/sharedStrings.xml><?xml version="1.0" encoding="utf-8"?>
<sst xmlns="http://schemas.openxmlformats.org/spreadsheetml/2006/main" count="109" uniqueCount="70">
  <si>
    <t>Вид</t>
  </si>
  <si>
    <t>Высота</t>
  </si>
  <si>
    <t>Ширина</t>
  </si>
  <si>
    <t>Кол-во</t>
  </si>
  <si>
    <t>Площадь</t>
  </si>
  <si>
    <t>Сумма</t>
  </si>
  <si>
    <t>МДФ</t>
  </si>
  <si>
    <t>Г</t>
  </si>
  <si>
    <t>Примечание</t>
  </si>
  <si>
    <t>м²</t>
  </si>
  <si>
    <t>№</t>
  </si>
  <si>
    <t>Торцы</t>
  </si>
  <si>
    <t>Итого:</t>
  </si>
  <si>
    <t>Уважаемые Заказчики! Обращаем Ваше внимание на нормативы качества мебельных фасадов:</t>
  </si>
  <si>
    <t>1.</t>
  </si>
  <si>
    <t>2.</t>
  </si>
  <si>
    <t>Соответствие с каталогами цветов RAL, Color Sistem (CS), Natural Color Sistem (NCS): 85-100% (в зависимости от преломления света, различного материала, передачи и восприятия цвета, нанесения спецэффекта и т.п.)</t>
  </si>
  <si>
    <t>Соответствие с каталогами цветов пленок ПВХ - 90-100% (в зависимости от количества материала одной партии).</t>
  </si>
  <si>
    <t>3.</t>
  </si>
  <si>
    <t>4.</t>
  </si>
  <si>
    <t>тел.</t>
  </si>
  <si>
    <t>Оформил менеджер:</t>
  </si>
  <si>
    <t>ВНИМАНИЕ: Текстура и направление "Рельефных панелей (3D)" и "Фасадов" фрезеруется по умолчанию по графе "ВЫСОТА" если не указано иное</t>
  </si>
  <si>
    <t>ВНИМАНИЕ: Присадка по умолчанию делается по графе "ВЫСОТА" если не указано иное</t>
  </si>
  <si>
    <t>С чертежами и размерами согласен_______________________</t>
  </si>
  <si>
    <t>кол-во</t>
  </si>
  <si>
    <t>расположение</t>
  </si>
  <si>
    <t>Принят:</t>
  </si>
  <si>
    <t>Заявка на изготовление №:</t>
  </si>
  <si>
    <t>Предоплата:</t>
  </si>
  <si>
    <t>Доплата:</t>
  </si>
  <si>
    <t>Сроки ПВХ</t>
  </si>
  <si>
    <t>Сроки эмаль</t>
  </si>
  <si>
    <t>легковым комерческим транспортом (Opel Combo)</t>
  </si>
  <si>
    <t>грузовым комерческим транспортом (Hyundai Porter)</t>
  </si>
  <si>
    <t>4 часа</t>
  </si>
  <si>
    <t>Цена м²</t>
  </si>
  <si>
    <t>Итого деталей в заказе:</t>
  </si>
  <si>
    <t>толщина</t>
  </si>
  <si>
    <r>
      <t>Г</t>
    </r>
    <r>
      <rPr>
        <sz val="14"/>
        <color indexed="8"/>
        <rFont val="Times New Roman"/>
        <family val="1"/>
      </rPr>
      <t xml:space="preserve">- глухой, </t>
    </r>
    <r>
      <rPr>
        <b/>
        <sz val="14"/>
        <color indexed="8"/>
        <rFont val="Times New Roman"/>
        <family val="1"/>
      </rPr>
      <t>В</t>
    </r>
    <r>
      <rPr>
        <sz val="14"/>
        <color indexed="8"/>
        <rFont val="Times New Roman"/>
        <family val="1"/>
      </rPr>
      <t xml:space="preserve"> - витрина, </t>
    </r>
    <r>
      <rPr>
        <b/>
        <sz val="14"/>
        <color indexed="8"/>
        <rFont val="Times New Roman"/>
        <family val="1"/>
      </rPr>
      <t>Вп</t>
    </r>
    <r>
      <rPr>
        <sz val="14"/>
        <color indexed="8"/>
        <rFont val="Times New Roman"/>
        <family val="1"/>
      </rPr>
      <t xml:space="preserve"> - витрина с пазом, </t>
    </r>
    <r>
      <rPr>
        <b/>
        <sz val="14"/>
        <color indexed="8"/>
        <rFont val="Times New Roman"/>
        <family val="1"/>
      </rPr>
      <t>Впш</t>
    </r>
    <r>
      <rPr>
        <sz val="14"/>
        <color indexed="8"/>
        <rFont val="Times New Roman"/>
        <family val="1"/>
      </rPr>
      <t xml:space="preserve"> - витрина с пазом и штапиком,</t>
    </r>
  </si>
  <si>
    <r>
      <rPr>
        <b/>
        <sz val="14"/>
        <color indexed="8"/>
        <rFont val="Times New Roman"/>
        <family val="1"/>
      </rPr>
      <t>Р*</t>
    </r>
    <r>
      <rPr>
        <sz val="12"/>
        <color indexed="8"/>
        <rFont val="Times New Roman"/>
        <family val="1"/>
      </rPr>
      <t xml:space="preserve"> - решетка ("</t>
    </r>
    <r>
      <rPr>
        <b/>
        <sz val="14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" - количество окошек), </t>
    </r>
    <r>
      <rPr>
        <b/>
        <sz val="14"/>
        <color indexed="8"/>
        <rFont val="Times New Roman"/>
        <family val="1"/>
      </rPr>
      <t>R</t>
    </r>
    <r>
      <rPr>
        <sz val="12"/>
        <color indexed="8"/>
        <rFont val="Times New Roman"/>
        <family val="1"/>
      </rPr>
      <t xml:space="preserve"> - радиусный фасад, в графе ширина указывается хорда фасада</t>
    </r>
  </si>
  <si>
    <t>шт.</t>
  </si>
  <si>
    <r>
      <rPr>
        <sz val="12"/>
        <color indexed="8"/>
        <rFont val="Times New Roman"/>
        <family val="1"/>
      </rPr>
      <t>Присадка</t>
    </r>
    <r>
      <rPr>
        <sz val="14"/>
        <color indexed="8"/>
        <rFont val="Times New Roman"/>
        <family val="1"/>
      </rPr>
      <t xml:space="preserve"> D35mm.</t>
    </r>
  </si>
  <si>
    <t>Декоративные, нестандартные элементы и дополнительные операции по заказу</t>
  </si>
  <si>
    <t>тел:</t>
  </si>
  <si>
    <t>Модель</t>
  </si>
  <si>
    <t>Сроки производства</t>
  </si>
  <si>
    <t>Доставка по Москве</t>
  </si>
  <si>
    <t>Детали по чертежам принимаются только с указанием стороны покрытия эмалью или ПВХ</t>
  </si>
  <si>
    <t>Склад:</t>
  </si>
  <si>
    <t>ед.изм.</t>
  </si>
  <si>
    <t>Карниз h=100mm.</t>
  </si>
  <si>
    <t>Наименование</t>
  </si>
  <si>
    <t>Карниз h=41mm.</t>
  </si>
  <si>
    <t>Присадка под петли D35mm</t>
  </si>
  <si>
    <t>В случае дозаказа оттенок может меняться. Пылинки, проколы, точки: не более 3х под лаком на 0,3 м², допускается на торцах.</t>
  </si>
  <si>
    <t>ЭМАЛЬ</t>
  </si>
  <si>
    <t>Все изделия размещенные в компании "3ДТЕМа", имеющие индивидуально-определенные свойства, могут быть использованы исключительно приобретающим их потребителем, тем самым не предполагают отказа.</t>
  </si>
  <si>
    <r>
      <t xml:space="preserve">Изготовления деталей крашенных с двух сторон , с нанесением патины, с интегрированной ручкой </t>
    </r>
    <r>
      <rPr>
        <b/>
        <sz val="12"/>
        <color theme="1"/>
        <rFont val="Times New Roman"/>
        <family val="1"/>
      </rPr>
      <t>+5</t>
    </r>
    <r>
      <rPr>
        <sz val="12"/>
        <color theme="1"/>
        <rFont val="Times New Roman"/>
        <family val="1"/>
      </rPr>
      <t xml:space="preserve"> рабочих дней; </t>
    </r>
  </si>
  <si>
    <t xml:space="preserve">Исчисление даты готовности производится со дня подтверждения заказа или внесения последних изменений, дополнений, а также вопросов от исполнителя. </t>
  </si>
  <si>
    <t>Полнота предоставления информации является залогом своевременного запуска в работу и безпрепятственного прохождения всех этапов производства.</t>
  </si>
  <si>
    <r>
      <t xml:space="preserve">Срок изготовления фасадов в пленке с нанесением патины </t>
    </r>
    <r>
      <rPr>
        <b/>
        <sz val="12"/>
        <color theme="1"/>
        <rFont val="Times New Roman"/>
        <family val="1"/>
      </rPr>
      <t xml:space="preserve">21 </t>
    </r>
    <r>
      <rPr>
        <sz val="12"/>
        <color theme="1"/>
        <rFont val="Times New Roman"/>
        <family val="1"/>
      </rPr>
      <t>рабочий день.</t>
    </r>
  </si>
  <si>
    <r>
      <t xml:space="preserve">Срок изготовления фасадов в пленке </t>
    </r>
    <r>
      <rPr>
        <b/>
        <sz val="12"/>
        <color theme="1"/>
        <rFont val="Times New Roman"/>
        <family val="1"/>
      </rPr>
      <t>10-15</t>
    </r>
    <r>
      <rPr>
        <sz val="12"/>
        <color theme="1"/>
        <rFont val="Times New Roman"/>
        <family val="1"/>
      </rPr>
      <t xml:space="preserve"> рабочих дней.</t>
    </r>
  </si>
  <si>
    <r>
      <t xml:space="preserve">Срок изготовления гладких матовых фасадов </t>
    </r>
    <r>
      <rPr>
        <b/>
        <sz val="12"/>
        <color theme="1"/>
        <rFont val="Times New Roman"/>
        <family val="1"/>
      </rPr>
      <t>10-12</t>
    </r>
    <r>
      <rPr>
        <sz val="12"/>
        <color theme="1"/>
        <rFont val="Times New Roman"/>
        <family val="1"/>
      </rPr>
      <t xml:space="preserve"> рабочих дней; </t>
    </r>
  </si>
  <si>
    <r>
      <t xml:space="preserve">Срок изготовления гладких глянцевых фасадов </t>
    </r>
    <r>
      <rPr>
        <b/>
        <sz val="12"/>
        <color theme="1"/>
        <rFont val="Times New Roman"/>
        <family val="1"/>
      </rPr>
      <t>12-15</t>
    </r>
    <r>
      <rPr>
        <sz val="12"/>
        <color theme="1"/>
        <rFont val="Times New Roman"/>
        <family val="1"/>
      </rPr>
      <t xml:space="preserve"> рабочих дней; </t>
    </r>
  </si>
  <si>
    <r>
      <t xml:space="preserve">Изготовления деталей с присадкой под эксцентрики, конфирматы, минификсы, шканты ит.д. </t>
    </r>
    <r>
      <rPr>
        <b/>
        <sz val="12"/>
        <color theme="1"/>
        <rFont val="Times New Roman"/>
        <family val="1"/>
      </rPr>
      <t>+5</t>
    </r>
    <r>
      <rPr>
        <sz val="12"/>
        <color theme="1"/>
        <rFont val="Times New Roman"/>
        <family val="1"/>
      </rPr>
      <t xml:space="preserve"> рабочих дней; </t>
    </r>
  </si>
  <si>
    <t>При возникновении рекламации, изделия должны быть возвращены на склад в упаковке без дополнительных повреждений любого характера, кроме заявленных.</t>
  </si>
  <si>
    <t>Поврежденные изделия имеющие следы установки (установка петель, отверстия под ручки и т.д.) принимаются как переделка за счет Заказчика.</t>
  </si>
  <si>
    <r>
      <t xml:space="preserve">Срок изготовления гладких фасадов спецэффект, в том числе RAL, а так же фасадов со стандартной фрезеровкой </t>
    </r>
    <r>
      <rPr>
        <b/>
        <sz val="12"/>
        <color theme="1"/>
        <rFont val="Times New Roman"/>
        <family val="1"/>
      </rPr>
      <t>15-21</t>
    </r>
    <r>
      <rPr>
        <sz val="12"/>
        <color theme="1"/>
        <rFont val="Times New Roman"/>
        <family val="1"/>
      </rPr>
      <t xml:space="preserve"> рабочих дней; </t>
    </r>
  </si>
  <si>
    <t>Информация по присадке в Базисе и присадке на деталях, файлы для присадки принмаются только в формате b3d.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</si>
</sst>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&quot;р.&quot;;[Red]\-#,##0&quot;р.&quot;"/>
    <numFmt numFmtId="44" formatCode="_-* #,##0.00&quot;р.&quot;_-;\-* #,##0.00&quot;р.&quot;_-;_-* &quot;-&quot;??&quot;р.&quot;_-;_-@_-"/>
    <numFmt numFmtId="164" formatCode="0.0000"/>
    <numFmt numFmtId="165" formatCode="#,##0&quot;р.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/>
      <protection/>
    </xf>
  </cellStyleXfs>
  <cellXfs count="172">
    <xf numFmtId="0" fontId="0" fillId="0" borderId="0" xfId="0"/>
    <xf numFmtId="0" fontId="16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Protection="1">
      <protection hidden="1"/>
    </xf>
    <xf numFmtId="164" fontId="8" fillId="0" borderId="5" xfId="0" applyNumberFormat="1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165" fontId="8" fillId="0" borderId="5" xfId="0" applyNumberFormat="1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165" fontId="9" fillId="0" borderId="5" xfId="2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7" fillId="0" borderId="5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6" fontId="22" fillId="0" borderId="0" xfId="0" applyNumberFormat="1" applyFont="1" applyProtection="1">
      <protection hidden="1"/>
    </xf>
    <xf numFmtId="0" fontId="8" fillId="0" borderId="5" xfId="0" applyFont="1" applyBorder="1" applyAlignment="1" applyProtection="1">
      <alignment horizontal="center" vertical="center"/>
      <protection hidden="1" locked="0"/>
    </xf>
    <xf numFmtId="0" fontId="15" fillId="0" borderId="5" xfId="0" applyFont="1" applyBorder="1" applyAlignment="1" applyProtection="1">
      <alignment horizontal="center" vertical="center"/>
      <protection hidden="1" locked="0"/>
    </xf>
    <xf numFmtId="0" fontId="7" fillId="0" borderId="7" xfId="0" applyFont="1" applyBorder="1" applyAlignment="1" applyProtection="1">
      <alignment horizontal="center" vertical="center"/>
      <protection hidden="1" locked="0"/>
    </xf>
    <xf numFmtId="0" fontId="8" fillId="0" borderId="5" xfId="0" applyFont="1" applyFill="1" applyBorder="1" applyAlignment="1" applyProtection="1">
      <alignment horizontal="center" vertical="center"/>
      <protection hidden="1" locked="0"/>
    </xf>
    <xf numFmtId="0" fontId="8" fillId="0" borderId="5" xfId="0" applyFont="1" applyBorder="1" applyAlignment="1" applyProtection="1">
      <alignment vertical="center"/>
      <protection hidden="1" locked="0"/>
    </xf>
    <xf numFmtId="0" fontId="8" fillId="0" borderId="5" xfId="0" applyFont="1" applyBorder="1" applyAlignment="1" applyProtection="1">
      <alignment vertical="center" wrapText="1"/>
      <protection hidden="1" locked="0"/>
    </xf>
    <xf numFmtId="0" fontId="8" fillId="0" borderId="5" xfId="0" applyFont="1" applyBorder="1" applyAlignment="1" applyProtection="1">
      <alignment horizontal="center" vertical="center" wrapText="1"/>
      <protection hidden="1" locked="0"/>
    </xf>
    <xf numFmtId="0" fontId="8" fillId="0" borderId="6" xfId="0" applyFont="1" applyBorder="1" applyAlignment="1" applyProtection="1">
      <alignment horizontal="center" vertical="center" wrapText="1"/>
      <protection hidden="1" locked="0"/>
    </xf>
    <xf numFmtId="0" fontId="8" fillId="0" borderId="6" xfId="0" applyFont="1" applyBorder="1" applyAlignment="1" applyProtection="1">
      <alignment vertical="center" wrapText="1"/>
      <protection hidden="1" locked="0"/>
    </xf>
    <xf numFmtId="0" fontId="8" fillId="0" borderId="6" xfId="0" applyFont="1" applyBorder="1" applyAlignment="1" applyProtection="1">
      <alignment vertical="center"/>
      <protection hidden="1" locked="0"/>
    </xf>
    <xf numFmtId="0" fontId="8" fillId="0" borderId="5" xfId="0" applyFont="1" applyBorder="1" applyAlignment="1" applyProtection="1">
      <alignment horizontal="center"/>
      <protection hidden="1" locked="0"/>
    </xf>
    <xf numFmtId="0" fontId="15" fillId="0" borderId="5" xfId="0" applyFont="1" applyBorder="1" applyAlignment="1" applyProtection="1">
      <alignment vertical="center"/>
      <protection hidden="1" locked="0"/>
    </xf>
    <xf numFmtId="0" fontId="8" fillId="0" borderId="9" xfId="0" applyFont="1" applyBorder="1" applyAlignment="1" applyProtection="1">
      <alignment vertical="center"/>
      <protection hidden="1" locked="0"/>
    </xf>
    <xf numFmtId="0" fontId="15" fillId="0" borderId="8" xfId="0" applyFont="1" applyBorder="1" applyAlignment="1" applyProtection="1">
      <alignment vertical="center"/>
      <protection hidden="1" locked="0"/>
    </xf>
    <xf numFmtId="0" fontId="8" fillId="0" borderId="8" xfId="0" applyFont="1" applyBorder="1" applyAlignment="1" applyProtection="1">
      <alignment vertical="center"/>
      <protection hidden="1" locked="0"/>
    </xf>
    <xf numFmtId="165" fontId="9" fillId="0" borderId="5" xfId="0" applyNumberFormat="1" applyFont="1" applyFill="1" applyBorder="1" applyAlignment="1" applyProtection="1">
      <alignment/>
      <protection hidden="1" locked="0"/>
    </xf>
    <xf numFmtId="0" fontId="3" fillId="0" borderId="6" xfId="0" applyFont="1" applyBorder="1" applyAlignment="1" applyProtection="1">
      <alignment horizontal="center" vertical="center"/>
      <protection hidden="1" locked="0"/>
    </xf>
    <xf numFmtId="0" fontId="7" fillId="0" borderId="6" xfId="0" applyFont="1" applyBorder="1" applyAlignment="1" applyProtection="1">
      <alignment horizontal="center" vertical="center"/>
      <protection hidden="1" locked="0"/>
    </xf>
    <xf numFmtId="165" fontId="2" fillId="0" borderId="0" xfId="0" applyNumberFormat="1" applyFont="1" applyBorder="1" applyAlignment="1" applyProtection="1">
      <alignment horizontal="center"/>
      <protection hidden="1" locked="0"/>
    </xf>
    <xf numFmtId="165" fontId="8" fillId="0" borderId="5" xfId="0" applyNumberFormat="1" applyFont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horizontal="center"/>
      <protection hidden="1" locked="0"/>
    </xf>
    <xf numFmtId="0" fontId="7" fillId="0" borderId="14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Border="1" applyAlignment="1" applyProtection="1">
      <alignment/>
      <protection hidden="1" locked="0"/>
    </xf>
    <xf numFmtId="0" fontId="23" fillId="0" borderId="0" xfId="0" applyFont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5" fillId="0" borderId="0" xfId="0" applyFont="1" applyProtection="1"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 locked="0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8" xfId="0" applyFont="1" applyFill="1" applyBorder="1" applyAlignment="1" applyProtection="1">
      <alignment horizontal="center"/>
      <protection hidden="1"/>
    </xf>
    <xf numFmtId="0" fontId="16" fillId="3" borderId="0" xfId="0" applyFont="1" applyFill="1" applyProtection="1"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8" fillId="0" borderId="9" xfId="0" applyFont="1" applyBorder="1" applyAlignment="1" applyProtection="1">
      <alignment/>
      <protection hidden="1" locked="0"/>
    </xf>
    <xf numFmtId="0" fontId="20" fillId="2" borderId="1" xfId="0" applyFont="1" applyFill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vertical="center"/>
      <protection hidden="1" locked="0"/>
    </xf>
    <xf numFmtId="0" fontId="26" fillId="0" borderId="6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29" fillId="0" borderId="14" xfId="0" applyFont="1" applyFill="1" applyBorder="1" applyAlignment="1" applyProtection="1">
      <alignment horizontal="center" vertical="center" wrapText="1"/>
      <protection hidden="1" locked="0"/>
    </xf>
    <xf numFmtId="0" fontId="15" fillId="4" borderId="5" xfId="0" applyFont="1" applyFill="1" applyBorder="1" applyAlignment="1" applyProtection="1">
      <alignment horizontal="center" vertical="center"/>
      <protection hidden="1" locked="0"/>
    </xf>
    <xf numFmtId="164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 locked="0"/>
    </xf>
    <xf numFmtId="0" fontId="8" fillId="4" borderId="6" xfId="0" applyFont="1" applyFill="1" applyBorder="1" applyAlignment="1" applyProtection="1">
      <alignment horizontal="center" vertical="center" wrapText="1"/>
      <protection hidden="1" locked="0"/>
    </xf>
    <xf numFmtId="0" fontId="8" fillId="4" borderId="6" xfId="0" applyFont="1" applyFill="1" applyBorder="1" applyAlignment="1" applyProtection="1">
      <alignment vertical="center" wrapText="1"/>
      <protection hidden="1"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vertical="center"/>
      <protection hidden="1" locked="0"/>
    </xf>
    <xf numFmtId="0" fontId="30" fillId="4" borderId="5" xfId="0" applyFont="1" applyFill="1" applyBorder="1" applyAlignment="1" applyProtection="1">
      <alignment vertical="center" wrapText="1"/>
      <protection hidden="1" locked="0"/>
    </xf>
    <xf numFmtId="0" fontId="30" fillId="0" borderId="5" xfId="0" applyFont="1" applyBorder="1" applyAlignment="1" applyProtection="1">
      <alignment vertical="center" wrapText="1"/>
      <protection hidden="1" locked="0"/>
    </xf>
    <xf numFmtId="0" fontId="7" fillId="4" borderId="5" xfId="0" applyFont="1" applyFill="1" applyBorder="1" applyAlignment="1" applyProtection="1">
      <alignment vertical="center"/>
      <protection hidden="1" locked="0"/>
    </xf>
    <xf numFmtId="0" fontId="8" fillId="4" borderId="5" xfId="0" applyFont="1" applyFill="1" applyBorder="1" applyAlignment="1" applyProtection="1">
      <alignment vertical="center"/>
      <protection hidden="1" locked="0"/>
    </xf>
    <xf numFmtId="0" fontId="31" fillId="0" borderId="0" xfId="0" applyFont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 vertical="top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24" fillId="3" borderId="0" xfId="0" applyFont="1" applyFill="1" applyProtection="1">
      <protection hidden="1"/>
    </xf>
    <xf numFmtId="0" fontId="16" fillId="3" borderId="0" xfId="0" applyFont="1" applyFill="1" applyBorder="1" applyProtection="1">
      <protection hidden="1"/>
    </xf>
    <xf numFmtId="0" fontId="25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center"/>
      <protection hidden="1"/>
    </xf>
    <xf numFmtId="0" fontId="34" fillId="3" borderId="0" xfId="0" applyFont="1" applyFill="1" applyProtection="1">
      <protection hidden="1"/>
    </xf>
    <xf numFmtId="0" fontId="7" fillId="4" borderId="3" xfId="0" applyFont="1" applyFill="1" applyBorder="1" applyAlignment="1" applyProtection="1">
      <alignment vertical="center"/>
      <protection hidden="1" locked="0"/>
    </xf>
    <xf numFmtId="0" fontId="14" fillId="3" borderId="0" xfId="0" applyFont="1" applyFill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/>
      <protection hidden="1" locked="0"/>
    </xf>
    <xf numFmtId="0" fontId="11" fillId="0" borderId="8" xfId="0" applyFont="1" applyBorder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left"/>
      <protection hidden="1"/>
    </xf>
    <xf numFmtId="14" fontId="8" fillId="0" borderId="14" xfId="0" applyNumberFormat="1" applyFont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 horizontal="center"/>
      <protection hidden="1" locked="0"/>
    </xf>
    <xf numFmtId="0" fontId="7" fillId="0" borderId="14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 wrapText="1"/>
      <protection hidden="1" locked="0"/>
    </xf>
    <xf numFmtId="0" fontId="13" fillId="0" borderId="0" xfId="0" applyFont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9" xfId="0" applyFont="1" applyBorder="1" applyAlignment="1" applyProtection="1">
      <alignment horizontal="right" vertical="center"/>
      <protection hidden="1"/>
    </xf>
    <xf numFmtId="0" fontId="7" fillId="0" borderId="8" xfId="0" applyFont="1" applyBorder="1" applyAlignment="1" applyProtection="1">
      <alignment horizontal="right" vertical="center"/>
      <protection hidden="1"/>
    </xf>
    <xf numFmtId="0" fontId="24" fillId="3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9" fillId="0" borderId="5" xfId="0" applyFont="1" applyFill="1" applyBorder="1" applyAlignment="1" applyProtection="1">
      <alignment horizontal="right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8" xfId="0" applyFont="1" applyFill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28575</xdr:colOff>
      <xdr:row>1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47950" cy="5143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D%20TEMa\Desktop\&#1056;&#1072;&#1073;&#1086;&#1090;&#1072;\3D%20TEMa%20(&#1053;&#1054;&#1042;&#1040;&#1071;%20&#1056;&#1040;&#1041;&#1054;&#1063;&#1040;&#1071;%20&#1055;&#1040;&#1055;&#1050;&#1040;)\&#1055;&#1088;&#1086;&#1080;&#1079;&#1074;&#1086;&#1076;&#1089;&#1090;&#1074;&#1086;\FAO\112%20&#1057;&#1077;&#1088;&#1075;&#1077;&#1081;%20&#1050;&#1088;&#1072;&#1089;&#1082;&#1080;%202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"/>
      <sheetName val="общ-прайс"/>
      <sheetName val="прайс оригинал"/>
      <sheetName val="имена списков"/>
      <sheetName val="перечень пленок ПВХ"/>
      <sheetName val="таблица стандартов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глухой</v>
          </cell>
          <cell r="D2" t="str">
            <v>левый</v>
          </cell>
          <cell r="K2" t="str">
            <v>карниз h37 (2,3м)</v>
          </cell>
        </row>
        <row r="3">
          <cell r="B3" t="str">
            <v>витрина</v>
          </cell>
          <cell r="D3" t="str">
            <v>правый</v>
          </cell>
          <cell r="K3" t="str">
            <v>карниз R300 (h43) левый</v>
          </cell>
        </row>
        <row r="4">
          <cell r="B4" t="str">
            <v>витр.четверть</v>
          </cell>
          <cell r="D4" t="str">
            <v>верхний</v>
          </cell>
          <cell r="K4" t="str">
            <v>карниз R300 (h43) правый</v>
          </cell>
        </row>
        <row r="5">
          <cell r="B5" t="str">
            <v>решетка</v>
          </cell>
          <cell r="D5" t="str">
            <v>нижний</v>
          </cell>
          <cell r="K5" t="str">
            <v>карниз h43 (2,3м)</v>
          </cell>
        </row>
        <row r="6">
          <cell r="K6" t="str">
            <v>балюстрада радиус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view="pageBreakPreview" zoomScale="90" zoomScaleSheetLayoutView="90" workbookViewId="0" topLeftCell="A1">
      <selection activeCell="H11" sqref="H11"/>
    </sheetView>
  </sheetViews>
  <sheetFormatPr defaultColWidth="9.00390625" defaultRowHeight="15"/>
  <cols>
    <col min="1" max="1" width="4.00390625" style="5" customWidth="1"/>
    <col min="2" max="2" width="5.57421875" style="5" customWidth="1"/>
    <col min="3" max="3" width="9.7109375" style="5" customWidth="1"/>
    <col min="4" max="4" width="10.140625" style="5" customWidth="1"/>
    <col min="5" max="5" width="9.8515625" style="5" customWidth="1"/>
    <col min="6" max="6" width="9.7109375" style="59" customWidth="1"/>
    <col min="7" max="7" width="5.57421875" style="5" bestFit="1" customWidth="1"/>
    <col min="8" max="8" width="13.28125" style="5" bestFit="1" customWidth="1"/>
    <col min="9" max="9" width="5.57421875" style="5" bestFit="1" customWidth="1"/>
    <col min="10" max="10" width="22.57421875" style="5" customWidth="1"/>
    <col min="11" max="11" width="10.421875" style="5" customWidth="1"/>
    <col min="12" max="12" width="9.00390625" style="5" customWidth="1"/>
    <col min="13" max="13" width="25.7109375" style="5" customWidth="1"/>
    <col min="14" max="14" width="8.57421875" style="59" customWidth="1"/>
    <col min="15" max="15" width="12.7109375" style="5" bestFit="1" customWidth="1"/>
    <col min="16" max="16384" width="9.00390625" style="5" customWidth="1"/>
  </cols>
  <sheetData>
    <row r="1" spans="1:15" ht="41.25" customHeight="1">
      <c r="A1" s="146"/>
      <c r="B1" s="146"/>
      <c r="C1" s="146"/>
      <c r="D1" s="146"/>
      <c r="E1" s="1"/>
      <c r="F1" s="2"/>
      <c r="G1" s="2"/>
      <c r="H1" s="3"/>
      <c r="I1" s="3"/>
      <c r="J1" s="4" t="s">
        <v>49</v>
      </c>
      <c r="K1" s="150"/>
      <c r="L1" s="150"/>
      <c r="M1" s="150"/>
      <c r="N1" s="99"/>
      <c r="O1" s="99"/>
    </row>
    <row r="2" spans="1:15" ht="20.25">
      <c r="A2" s="151" t="s">
        <v>28</v>
      </c>
      <c r="B2" s="151"/>
      <c r="C2" s="151"/>
      <c r="D2" s="151"/>
      <c r="E2" s="110"/>
      <c r="F2" s="92"/>
      <c r="G2" s="149"/>
      <c r="H2" s="149"/>
      <c r="I2" s="149"/>
      <c r="J2" s="94" t="s">
        <v>20</v>
      </c>
      <c r="K2" s="148"/>
      <c r="L2" s="148"/>
      <c r="M2" s="93"/>
      <c r="N2" s="6"/>
      <c r="O2" s="7"/>
    </row>
    <row r="3" spans="1:15" ht="18.75">
      <c r="A3" s="160" t="s">
        <v>27</v>
      </c>
      <c r="B3" s="160"/>
      <c r="C3" s="147">
        <f ca="1">TODAY()</f>
        <v>44077</v>
      </c>
      <c r="D3" s="147"/>
      <c r="E3" s="159" t="s">
        <v>21</v>
      </c>
      <c r="F3" s="159"/>
      <c r="G3" s="159"/>
      <c r="H3" s="91"/>
      <c r="I3" s="95" t="s">
        <v>44</v>
      </c>
      <c r="J3" s="97">
        <f>IF(H3="Игорь","+7 (925) 772-94-76",IF(H3="Марина","+7 (925) 772-94-76",IF(H3="Елена","+7 (929) 660-10-23",IF(H3="Нелли","+7 (929) 660-10-23",IF(H3="Тимур","+7 (926) 524-08-24",IF(H3="Михаил","+7 (925) 585-44-43",IF(H3="Лариса","+7 (929) 557-23-03",)))))))</f>
        <v>0</v>
      </c>
      <c r="K3" s="8"/>
      <c r="L3" s="8"/>
      <c r="M3" s="9"/>
      <c r="N3" s="9"/>
      <c r="O3" s="9"/>
    </row>
    <row r="4" spans="1:15" ht="20.25" hidden="1">
      <c r="A4" s="162"/>
      <c r="B4" s="162"/>
      <c r="C4" s="10"/>
      <c r="D4" s="10"/>
      <c r="E4" s="11"/>
      <c r="F4" s="11"/>
      <c r="G4" s="11"/>
      <c r="H4" s="158"/>
      <c r="I4" s="158"/>
      <c r="J4" s="158"/>
      <c r="K4" s="8"/>
      <c r="L4" s="8"/>
      <c r="M4" s="9"/>
      <c r="N4" s="9"/>
      <c r="O4" s="9"/>
    </row>
    <row r="5" spans="1:15" ht="5.25" customHeight="1">
      <c r="A5" s="165"/>
      <c r="B5" s="165"/>
      <c r="C5" s="165"/>
      <c r="D5" s="12"/>
      <c r="E5" s="12"/>
      <c r="F5" s="12"/>
      <c r="G5" s="12"/>
      <c r="H5" s="12"/>
      <c r="I5" s="8"/>
      <c r="J5" s="8"/>
      <c r="K5" s="8"/>
      <c r="L5" s="8"/>
      <c r="M5" s="9"/>
      <c r="N5" s="9"/>
      <c r="O5" s="9"/>
    </row>
    <row r="6" spans="1:15" ht="18.75">
      <c r="A6" s="13"/>
      <c r="B6" s="14"/>
      <c r="C6" s="14"/>
      <c r="D6" s="14"/>
      <c r="E6" s="14"/>
      <c r="F6" s="15"/>
      <c r="G6" s="16" t="s">
        <v>38</v>
      </c>
      <c r="H6" s="14"/>
      <c r="I6" s="17"/>
      <c r="J6" s="17"/>
      <c r="K6" s="168" t="s">
        <v>42</v>
      </c>
      <c r="L6" s="168"/>
      <c r="M6" s="17"/>
      <c r="N6" s="15"/>
      <c r="O6" s="18"/>
    </row>
    <row r="7" spans="1:15" ht="18.75">
      <c r="A7" s="19" t="s">
        <v>10</v>
      </c>
      <c r="B7" s="19" t="s">
        <v>0</v>
      </c>
      <c r="C7" s="19" t="s">
        <v>1</v>
      </c>
      <c r="D7" s="19" t="s">
        <v>2</v>
      </c>
      <c r="E7" s="19" t="s">
        <v>3</v>
      </c>
      <c r="F7" s="20" t="s">
        <v>4</v>
      </c>
      <c r="G7" s="21" t="s">
        <v>6</v>
      </c>
      <c r="H7" s="22" t="s">
        <v>45</v>
      </c>
      <c r="I7" s="23" t="s">
        <v>11</v>
      </c>
      <c r="J7" s="98" t="s">
        <v>56</v>
      </c>
      <c r="K7" s="25" t="s">
        <v>26</v>
      </c>
      <c r="L7" s="19" t="s">
        <v>25</v>
      </c>
      <c r="M7" s="24" t="s">
        <v>8</v>
      </c>
      <c r="N7" s="19" t="s">
        <v>36</v>
      </c>
      <c r="O7" s="24" t="s">
        <v>5</v>
      </c>
    </row>
    <row r="8" spans="1:15" ht="18.75">
      <c r="A8" s="26">
        <v>1</v>
      </c>
      <c r="B8" s="87" t="s">
        <v>7</v>
      </c>
      <c r="C8" s="72"/>
      <c r="D8" s="72"/>
      <c r="E8" s="72"/>
      <c r="F8" s="27">
        <f aca="true" t="shared" si="0" ref="F8:F34">D8*C8*E8*0.000001</f>
        <v>0</v>
      </c>
      <c r="G8" s="139"/>
      <c r="H8" s="113"/>
      <c r="I8" s="122"/>
      <c r="J8" s="119"/>
      <c r="K8" s="114"/>
      <c r="L8" s="115"/>
      <c r="M8" s="115"/>
      <c r="N8" s="71"/>
      <c r="O8" s="30">
        <f>IF(B8="Г",N8*F8,IF(B8="В",N8*F8,IF(B8="Вп",(N8*F8)+(E8*450),IF(B8="Впш",(((((C8+D8)*2)/1000)*E8)*350)+(N8*F8),IF(B8="R",N8*E8,IF(B8="U",N8*E8,))))))</f>
        <v>0</v>
      </c>
    </row>
    <row r="9" spans="1:15" ht="18.75">
      <c r="A9" s="26">
        <v>2</v>
      </c>
      <c r="B9" s="87" t="s">
        <v>7</v>
      </c>
      <c r="C9" s="72"/>
      <c r="D9" s="111"/>
      <c r="E9" s="111"/>
      <c r="F9" s="112">
        <f t="shared" si="0"/>
        <v>0</v>
      </c>
      <c r="G9" s="121"/>
      <c r="H9" s="113"/>
      <c r="I9" s="122"/>
      <c r="J9" s="119"/>
      <c r="K9" s="114"/>
      <c r="L9" s="115"/>
      <c r="M9" s="115"/>
      <c r="N9" s="71"/>
      <c r="O9" s="30">
        <f aca="true" t="shared" si="1" ref="O9:O37">IF(B9="Г",N9*F9,IF(B9="В",N9*F9,IF(B9="Вп",(N9*F9)+(E9*450),IF(B9="Впш",(((((C9+D9)*2)/1000)*E9)*350)+(N9*F9),IF(B9="R",N9*E9,IF(B9="U",N9*E9,))))))</f>
        <v>0</v>
      </c>
    </row>
    <row r="10" spans="1:15" ht="18.75">
      <c r="A10" s="26">
        <v>3</v>
      </c>
      <c r="B10" s="87" t="s">
        <v>7</v>
      </c>
      <c r="C10" s="72"/>
      <c r="D10" s="72"/>
      <c r="E10" s="72"/>
      <c r="F10" s="27">
        <f t="shared" si="0"/>
        <v>0</v>
      </c>
      <c r="G10" s="121"/>
      <c r="H10" s="113"/>
      <c r="I10" s="122"/>
      <c r="J10" s="119"/>
      <c r="K10" s="114"/>
      <c r="L10" s="115"/>
      <c r="M10" s="115"/>
      <c r="N10" s="71"/>
      <c r="O10" s="30">
        <f t="shared" si="1"/>
        <v>0</v>
      </c>
    </row>
    <row r="11" spans="1:15" ht="18.75">
      <c r="A11" s="26">
        <v>4</v>
      </c>
      <c r="B11" s="87" t="s">
        <v>7</v>
      </c>
      <c r="C11" s="72"/>
      <c r="D11" s="72"/>
      <c r="E11" s="72"/>
      <c r="F11" s="27">
        <f t="shared" si="0"/>
        <v>0</v>
      </c>
      <c r="G11" s="121"/>
      <c r="H11" s="113"/>
      <c r="I11" s="122"/>
      <c r="J11" s="119"/>
      <c r="K11" s="114"/>
      <c r="L11" s="115"/>
      <c r="M11" s="118"/>
      <c r="N11" s="71"/>
      <c r="O11" s="30">
        <f>IF(B11="Г",N11*F11,IF(B11="В",N11*F11,IF(B11="Вп",(N11*F11)+(E11*450),IF(B11="Впш",(((((C11+D11)*2)/1000)*E11)*350)+(N11*F11),IF(B11="R",N11*E11,IF(B11="U",N11*E11,))))))</f>
        <v>0</v>
      </c>
    </row>
    <row r="12" spans="1:15" ht="18.75">
      <c r="A12" s="26">
        <v>5</v>
      </c>
      <c r="B12" s="87" t="s">
        <v>7</v>
      </c>
      <c r="C12" s="72"/>
      <c r="D12" s="72"/>
      <c r="E12" s="72"/>
      <c r="F12" s="27">
        <f t="shared" si="0"/>
        <v>0</v>
      </c>
      <c r="G12" s="121"/>
      <c r="H12" s="113"/>
      <c r="I12" s="122"/>
      <c r="J12" s="119"/>
      <c r="K12" s="114"/>
      <c r="L12" s="115"/>
      <c r="M12" s="118"/>
      <c r="N12" s="71"/>
      <c r="O12" s="30">
        <f t="shared" si="1"/>
        <v>0</v>
      </c>
    </row>
    <row r="13" spans="1:15" ht="18.75">
      <c r="A13" s="26">
        <v>6</v>
      </c>
      <c r="B13" s="87" t="s">
        <v>7</v>
      </c>
      <c r="C13" s="72"/>
      <c r="D13" s="72"/>
      <c r="E13" s="72"/>
      <c r="F13" s="27">
        <f t="shared" si="0"/>
        <v>0</v>
      </c>
      <c r="G13" s="121"/>
      <c r="H13" s="113"/>
      <c r="I13" s="122"/>
      <c r="J13" s="119"/>
      <c r="K13" s="114"/>
      <c r="L13" s="115"/>
      <c r="M13" s="118"/>
      <c r="N13" s="71"/>
      <c r="O13" s="30">
        <f t="shared" si="1"/>
        <v>0</v>
      </c>
    </row>
    <row r="14" spans="1:15" ht="18.75">
      <c r="A14" s="26">
        <v>7</v>
      </c>
      <c r="B14" s="87" t="s">
        <v>7</v>
      </c>
      <c r="C14" s="72"/>
      <c r="D14" s="72"/>
      <c r="E14" s="72"/>
      <c r="F14" s="27">
        <f t="shared" si="0"/>
        <v>0</v>
      </c>
      <c r="G14" s="121"/>
      <c r="H14" s="113"/>
      <c r="I14" s="122"/>
      <c r="J14" s="119"/>
      <c r="K14" s="114"/>
      <c r="L14" s="115"/>
      <c r="M14" s="118"/>
      <c r="N14" s="71"/>
      <c r="O14" s="30">
        <f t="shared" si="1"/>
        <v>0</v>
      </c>
    </row>
    <row r="15" spans="1:15" ht="18.75">
      <c r="A15" s="26">
        <v>8</v>
      </c>
      <c r="B15" s="87" t="s">
        <v>7</v>
      </c>
      <c r="C15" s="72"/>
      <c r="D15" s="72"/>
      <c r="E15" s="72"/>
      <c r="F15" s="27">
        <f t="shared" si="0"/>
        <v>0</v>
      </c>
      <c r="G15" s="121"/>
      <c r="H15" s="113"/>
      <c r="I15" s="122"/>
      <c r="J15" s="119"/>
      <c r="K15" s="114"/>
      <c r="L15" s="115"/>
      <c r="M15" s="118"/>
      <c r="N15" s="71"/>
      <c r="O15" s="30">
        <f t="shared" si="1"/>
        <v>0</v>
      </c>
    </row>
    <row r="16" spans="1:15" ht="18.75">
      <c r="A16" s="26">
        <v>9</v>
      </c>
      <c r="B16" s="87" t="s">
        <v>7</v>
      </c>
      <c r="C16" s="72"/>
      <c r="D16" s="72"/>
      <c r="E16" s="72"/>
      <c r="F16" s="27">
        <f t="shared" si="0"/>
        <v>0</v>
      </c>
      <c r="G16" s="121"/>
      <c r="H16" s="113"/>
      <c r="I16" s="122"/>
      <c r="J16" s="119"/>
      <c r="K16" s="114"/>
      <c r="L16" s="115"/>
      <c r="M16" s="118"/>
      <c r="N16" s="71"/>
      <c r="O16" s="30">
        <f t="shared" si="1"/>
        <v>0</v>
      </c>
    </row>
    <row r="17" spans="1:15" ht="18.75">
      <c r="A17" s="26">
        <v>10</v>
      </c>
      <c r="B17" s="87" t="s">
        <v>7</v>
      </c>
      <c r="C17" s="72"/>
      <c r="D17" s="72"/>
      <c r="E17" s="72"/>
      <c r="F17" s="27">
        <f t="shared" si="0"/>
        <v>0</v>
      </c>
      <c r="G17" s="121"/>
      <c r="H17" s="113"/>
      <c r="I17" s="122"/>
      <c r="J17" s="119"/>
      <c r="K17" s="114"/>
      <c r="L17" s="115"/>
      <c r="M17" s="115"/>
      <c r="N17" s="71"/>
      <c r="O17" s="30">
        <f t="shared" si="1"/>
        <v>0</v>
      </c>
    </row>
    <row r="18" spans="1:15" ht="18.75">
      <c r="A18" s="26">
        <v>11</v>
      </c>
      <c r="B18" s="87" t="s">
        <v>7</v>
      </c>
      <c r="C18" s="72"/>
      <c r="D18" s="72"/>
      <c r="E18" s="72"/>
      <c r="F18" s="27">
        <f t="shared" si="0"/>
        <v>0</v>
      </c>
      <c r="G18" s="121"/>
      <c r="H18" s="113"/>
      <c r="I18" s="122"/>
      <c r="J18" s="119"/>
      <c r="K18" s="114"/>
      <c r="L18" s="115"/>
      <c r="M18" s="118"/>
      <c r="N18" s="71"/>
      <c r="O18" s="30">
        <f t="shared" si="1"/>
        <v>0</v>
      </c>
    </row>
    <row r="19" spans="1:15" ht="18.75">
      <c r="A19" s="26">
        <v>12</v>
      </c>
      <c r="B19" s="87" t="s">
        <v>7</v>
      </c>
      <c r="C19" s="72"/>
      <c r="D19" s="72"/>
      <c r="E19" s="72"/>
      <c r="F19" s="27">
        <f t="shared" si="0"/>
        <v>0</v>
      </c>
      <c r="G19" s="121"/>
      <c r="H19" s="113"/>
      <c r="I19" s="122"/>
      <c r="J19" s="119"/>
      <c r="K19" s="114"/>
      <c r="L19" s="115"/>
      <c r="M19" s="118"/>
      <c r="N19" s="71"/>
      <c r="O19" s="30">
        <f t="shared" si="1"/>
        <v>0</v>
      </c>
    </row>
    <row r="20" spans="1:15" ht="18.75">
      <c r="A20" s="26">
        <v>13</v>
      </c>
      <c r="B20" s="87" t="s">
        <v>7</v>
      </c>
      <c r="C20" s="72"/>
      <c r="D20" s="72"/>
      <c r="E20" s="72"/>
      <c r="F20" s="27">
        <f t="shared" si="0"/>
        <v>0</v>
      </c>
      <c r="G20" s="121"/>
      <c r="H20" s="113"/>
      <c r="I20" s="122"/>
      <c r="J20" s="119"/>
      <c r="K20" s="114"/>
      <c r="L20" s="115"/>
      <c r="M20" s="118"/>
      <c r="N20" s="71"/>
      <c r="O20" s="30">
        <f t="shared" si="1"/>
        <v>0</v>
      </c>
    </row>
    <row r="21" spans="1:15" ht="18.75">
      <c r="A21" s="26">
        <v>14</v>
      </c>
      <c r="B21" s="87" t="s">
        <v>7</v>
      </c>
      <c r="C21" s="72"/>
      <c r="D21" s="72"/>
      <c r="E21" s="72"/>
      <c r="F21" s="27">
        <f t="shared" si="0"/>
        <v>0</v>
      </c>
      <c r="G21" s="121"/>
      <c r="H21" s="113"/>
      <c r="I21" s="122"/>
      <c r="J21" s="119"/>
      <c r="K21" s="114"/>
      <c r="L21" s="115"/>
      <c r="M21" s="118"/>
      <c r="N21" s="71"/>
      <c r="O21" s="30">
        <f t="shared" si="1"/>
        <v>0</v>
      </c>
    </row>
    <row r="22" spans="1:15" ht="18.75">
      <c r="A22" s="26">
        <v>15</v>
      </c>
      <c r="B22" s="87" t="s">
        <v>7</v>
      </c>
      <c r="C22" s="72"/>
      <c r="D22" s="72"/>
      <c r="E22" s="72"/>
      <c r="F22" s="27">
        <f t="shared" si="0"/>
        <v>0</v>
      </c>
      <c r="G22" s="121"/>
      <c r="H22" s="113"/>
      <c r="I22" s="122"/>
      <c r="J22" s="119"/>
      <c r="K22" s="114"/>
      <c r="L22" s="115"/>
      <c r="M22" s="118"/>
      <c r="N22" s="71"/>
      <c r="O22" s="30">
        <f t="shared" si="1"/>
        <v>0</v>
      </c>
    </row>
    <row r="23" spans="1:15" ht="18.75">
      <c r="A23" s="26">
        <v>16</v>
      </c>
      <c r="B23" s="87" t="s">
        <v>7</v>
      </c>
      <c r="C23" s="72"/>
      <c r="D23" s="72"/>
      <c r="E23" s="72"/>
      <c r="F23" s="27">
        <f t="shared" si="0"/>
        <v>0</v>
      </c>
      <c r="G23" s="121"/>
      <c r="H23" s="113"/>
      <c r="I23" s="122"/>
      <c r="J23" s="119"/>
      <c r="K23" s="114"/>
      <c r="L23" s="115"/>
      <c r="M23" s="118"/>
      <c r="N23" s="71"/>
      <c r="O23" s="30">
        <f t="shared" si="1"/>
        <v>0</v>
      </c>
    </row>
    <row r="24" spans="1:15" ht="18.75">
      <c r="A24" s="26">
        <v>17</v>
      </c>
      <c r="B24" s="87" t="s">
        <v>7</v>
      </c>
      <c r="C24" s="72"/>
      <c r="D24" s="72"/>
      <c r="E24" s="72"/>
      <c r="F24" s="27">
        <f t="shared" si="0"/>
        <v>0</v>
      </c>
      <c r="G24" s="121"/>
      <c r="H24" s="113"/>
      <c r="I24" s="122"/>
      <c r="J24" s="119"/>
      <c r="K24" s="114"/>
      <c r="L24" s="115"/>
      <c r="M24" s="118"/>
      <c r="N24" s="71"/>
      <c r="O24" s="30">
        <f t="shared" si="1"/>
        <v>0</v>
      </c>
    </row>
    <row r="25" spans="1:15" ht="18.75">
      <c r="A25" s="26">
        <v>18</v>
      </c>
      <c r="B25" s="87" t="s">
        <v>7</v>
      </c>
      <c r="C25" s="72"/>
      <c r="D25" s="72"/>
      <c r="E25" s="72"/>
      <c r="F25" s="27">
        <f t="shared" si="0"/>
        <v>0</v>
      </c>
      <c r="G25" s="121"/>
      <c r="H25" s="74"/>
      <c r="I25" s="122"/>
      <c r="J25" s="120"/>
      <c r="K25" s="78"/>
      <c r="L25" s="79"/>
      <c r="M25" s="80"/>
      <c r="N25" s="71"/>
      <c r="O25" s="30">
        <f t="shared" si="1"/>
        <v>0</v>
      </c>
    </row>
    <row r="26" spans="1:15" ht="18.75">
      <c r="A26" s="26">
        <v>19</v>
      </c>
      <c r="B26" s="87" t="s">
        <v>7</v>
      </c>
      <c r="C26" s="72"/>
      <c r="D26" s="72"/>
      <c r="E26" s="72"/>
      <c r="F26" s="27">
        <f t="shared" si="0"/>
        <v>0</v>
      </c>
      <c r="G26" s="121"/>
      <c r="H26" s="74"/>
      <c r="I26" s="122"/>
      <c r="J26" s="120"/>
      <c r="K26" s="78"/>
      <c r="L26" s="79"/>
      <c r="M26" s="80"/>
      <c r="N26" s="71"/>
      <c r="O26" s="30">
        <f t="shared" si="1"/>
        <v>0</v>
      </c>
    </row>
    <row r="27" spans="1:15" ht="18.75">
      <c r="A27" s="26">
        <v>20</v>
      </c>
      <c r="B27" s="87" t="s">
        <v>7</v>
      </c>
      <c r="C27" s="72"/>
      <c r="D27" s="72"/>
      <c r="E27" s="72"/>
      <c r="F27" s="27">
        <f t="shared" si="0"/>
        <v>0</v>
      </c>
      <c r="G27" s="121"/>
      <c r="H27" s="74"/>
      <c r="I27" s="122"/>
      <c r="J27" s="120"/>
      <c r="K27" s="78"/>
      <c r="L27" s="79"/>
      <c r="M27" s="80"/>
      <c r="N27" s="71"/>
      <c r="O27" s="30">
        <f t="shared" si="1"/>
        <v>0</v>
      </c>
    </row>
    <row r="28" spans="1:15" ht="18.75">
      <c r="A28" s="26">
        <v>21</v>
      </c>
      <c r="B28" s="87" t="s">
        <v>7</v>
      </c>
      <c r="C28" s="72"/>
      <c r="D28" s="72"/>
      <c r="E28" s="72"/>
      <c r="F28" s="27">
        <f t="shared" si="0"/>
        <v>0</v>
      </c>
      <c r="G28" s="121"/>
      <c r="H28" s="74"/>
      <c r="I28" s="122"/>
      <c r="J28" s="120"/>
      <c r="K28" s="78"/>
      <c r="L28" s="79"/>
      <c r="M28" s="80"/>
      <c r="N28" s="71"/>
      <c r="O28" s="30">
        <f t="shared" si="1"/>
        <v>0</v>
      </c>
    </row>
    <row r="29" spans="1:15" ht="18.75">
      <c r="A29" s="26">
        <v>22</v>
      </c>
      <c r="B29" s="87" t="s">
        <v>7</v>
      </c>
      <c r="C29" s="72"/>
      <c r="D29" s="72"/>
      <c r="E29" s="72"/>
      <c r="F29" s="27">
        <f t="shared" si="0"/>
        <v>0</v>
      </c>
      <c r="G29" s="121"/>
      <c r="H29" s="74"/>
      <c r="I29" s="122"/>
      <c r="J29" s="120"/>
      <c r="K29" s="78"/>
      <c r="L29" s="79"/>
      <c r="M29" s="80"/>
      <c r="N29" s="71"/>
      <c r="O29" s="30">
        <f t="shared" si="1"/>
        <v>0</v>
      </c>
    </row>
    <row r="30" spans="1:15" ht="18.75">
      <c r="A30" s="26">
        <v>23</v>
      </c>
      <c r="B30" s="87" t="s">
        <v>7</v>
      </c>
      <c r="C30" s="72"/>
      <c r="D30" s="72"/>
      <c r="E30" s="72"/>
      <c r="F30" s="27">
        <f t="shared" si="0"/>
        <v>0</v>
      </c>
      <c r="G30" s="121"/>
      <c r="H30" s="74"/>
      <c r="I30" s="122"/>
      <c r="J30" s="120"/>
      <c r="K30" s="78"/>
      <c r="L30" s="79"/>
      <c r="M30" s="80"/>
      <c r="N30" s="71"/>
      <c r="O30" s="30">
        <f t="shared" si="1"/>
        <v>0</v>
      </c>
    </row>
    <row r="31" spans="1:15" ht="18.75">
      <c r="A31" s="26">
        <v>24</v>
      </c>
      <c r="B31" s="87" t="s">
        <v>7</v>
      </c>
      <c r="C31" s="72"/>
      <c r="D31" s="72"/>
      <c r="E31" s="72"/>
      <c r="F31" s="27">
        <f t="shared" si="0"/>
        <v>0</v>
      </c>
      <c r="G31" s="121"/>
      <c r="H31" s="74"/>
      <c r="I31" s="122"/>
      <c r="J31" s="120"/>
      <c r="K31" s="78"/>
      <c r="L31" s="79"/>
      <c r="M31" s="80"/>
      <c r="N31" s="71"/>
      <c r="O31" s="30">
        <f t="shared" si="1"/>
        <v>0</v>
      </c>
    </row>
    <row r="32" spans="1:15" ht="18.75">
      <c r="A32" s="26">
        <v>25</v>
      </c>
      <c r="B32" s="87" t="s">
        <v>7</v>
      </c>
      <c r="C32" s="72"/>
      <c r="D32" s="72"/>
      <c r="E32" s="72"/>
      <c r="F32" s="27">
        <f t="shared" si="0"/>
        <v>0</v>
      </c>
      <c r="G32" s="121"/>
      <c r="H32" s="74"/>
      <c r="I32" s="122"/>
      <c r="J32" s="120"/>
      <c r="K32" s="78"/>
      <c r="L32" s="79"/>
      <c r="M32" s="80"/>
      <c r="N32" s="71"/>
      <c r="O32" s="30">
        <f t="shared" si="1"/>
        <v>0</v>
      </c>
    </row>
    <row r="33" spans="1:15" ht="18.75">
      <c r="A33" s="26">
        <v>26</v>
      </c>
      <c r="B33" s="87" t="s">
        <v>7</v>
      </c>
      <c r="C33" s="72"/>
      <c r="D33" s="72"/>
      <c r="E33" s="72"/>
      <c r="F33" s="27">
        <f t="shared" si="0"/>
        <v>0</v>
      </c>
      <c r="G33" s="121"/>
      <c r="H33" s="74"/>
      <c r="I33" s="122"/>
      <c r="J33" s="120"/>
      <c r="K33" s="78"/>
      <c r="L33" s="79"/>
      <c r="M33" s="80"/>
      <c r="N33" s="71"/>
      <c r="O33" s="30">
        <f t="shared" si="1"/>
        <v>0</v>
      </c>
    </row>
    <row r="34" spans="1:15" ht="18.75">
      <c r="A34" s="26">
        <v>27</v>
      </c>
      <c r="B34" s="87" t="s">
        <v>7</v>
      </c>
      <c r="C34" s="72"/>
      <c r="D34" s="72"/>
      <c r="E34" s="72"/>
      <c r="F34" s="27">
        <f t="shared" si="0"/>
        <v>0</v>
      </c>
      <c r="G34" s="121"/>
      <c r="H34" s="74"/>
      <c r="I34" s="122"/>
      <c r="J34" s="120"/>
      <c r="K34" s="78"/>
      <c r="L34" s="79"/>
      <c r="M34" s="80"/>
      <c r="N34" s="71"/>
      <c r="O34" s="30">
        <f t="shared" si="1"/>
        <v>0</v>
      </c>
    </row>
    <row r="35" spans="1:15" ht="18.75">
      <c r="A35" s="26">
        <v>28</v>
      </c>
      <c r="B35" s="87" t="s">
        <v>7</v>
      </c>
      <c r="C35" s="72"/>
      <c r="D35" s="72"/>
      <c r="E35" s="72"/>
      <c r="F35" s="27">
        <f aca="true" t="shared" si="2" ref="F35:F37">D35*C35*E35*0.000001</f>
        <v>0</v>
      </c>
      <c r="G35" s="121"/>
      <c r="H35" s="74"/>
      <c r="I35" s="122"/>
      <c r="J35" s="120"/>
      <c r="K35" s="78"/>
      <c r="L35" s="79"/>
      <c r="M35" s="80"/>
      <c r="N35" s="71"/>
      <c r="O35" s="30">
        <f t="shared" si="1"/>
        <v>0</v>
      </c>
    </row>
    <row r="36" spans="1:15" ht="18.75">
      <c r="A36" s="26">
        <v>29</v>
      </c>
      <c r="B36" s="87" t="s">
        <v>7</v>
      </c>
      <c r="C36" s="72"/>
      <c r="D36" s="72"/>
      <c r="E36" s="72"/>
      <c r="F36" s="27">
        <f t="shared" si="2"/>
        <v>0</v>
      </c>
      <c r="G36" s="121"/>
      <c r="H36" s="74"/>
      <c r="I36" s="122"/>
      <c r="J36" s="120"/>
      <c r="K36" s="78"/>
      <c r="L36" s="79"/>
      <c r="M36" s="80"/>
      <c r="N36" s="71"/>
      <c r="O36" s="30">
        <f t="shared" si="1"/>
        <v>0</v>
      </c>
    </row>
    <row r="37" spans="1:15" ht="18.75">
      <c r="A37" s="26">
        <v>30</v>
      </c>
      <c r="B37" s="87" t="s">
        <v>7</v>
      </c>
      <c r="C37" s="72"/>
      <c r="D37" s="72"/>
      <c r="E37" s="72"/>
      <c r="F37" s="27">
        <f t="shared" si="2"/>
        <v>0</v>
      </c>
      <c r="G37" s="121"/>
      <c r="H37" s="74"/>
      <c r="I37" s="122"/>
      <c r="J37" s="120"/>
      <c r="K37" s="78"/>
      <c r="L37" s="79"/>
      <c r="M37" s="80"/>
      <c r="N37" s="71"/>
      <c r="O37" s="30">
        <f t="shared" si="1"/>
        <v>0</v>
      </c>
    </row>
    <row r="38" spans="1:15" ht="18.75">
      <c r="A38" s="154" t="s">
        <v>54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6"/>
      <c r="L38" s="28">
        <f>(L8*E8)+(L9*E9)+(L10*E10)+(L11*E11)+(L12*E12)+(L13*E13)+(L14*E14)+(L15*E15)+(L16*E16)+(L17*E17)+(L18*E18)+(L19*E19)+(L20*E20)+(L21*E21)+(L22*E22)+(L23*E23)+(L24*E24)+(L25*E25)+(L26*E26)+(L27*E27)+(L28*E28)+(L29*E29)+(L30*E30)+(L31*E31)+(L32*E32)+(L33*E33)+(L34*E34)+(L35*E35)+(L36*E36)+(L37*E37)</f>
        <v>0</v>
      </c>
      <c r="M38" s="31" t="s">
        <v>41</v>
      </c>
      <c r="N38" s="29">
        <v>40</v>
      </c>
      <c r="O38" s="30">
        <f>N38*L38</f>
        <v>0</v>
      </c>
    </row>
    <row r="39" spans="1:15" ht="19.5">
      <c r="A39" s="169" t="s">
        <v>43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</row>
    <row r="40" spans="1:15" ht="19.5">
      <c r="A40" s="100"/>
      <c r="B40" s="101"/>
      <c r="C40" s="19" t="s">
        <v>1</v>
      </c>
      <c r="D40" s="19" t="s">
        <v>2</v>
      </c>
      <c r="E40" s="19" t="s">
        <v>3</v>
      </c>
      <c r="F40" s="117" t="s">
        <v>50</v>
      </c>
      <c r="G40" s="21" t="s">
        <v>6</v>
      </c>
      <c r="H40" s="152" t="s">
        <v>52</v>
      </c>
      <c r="I40" s="153"/>
      <c r="J40" s="101"/>
      <c r="K40" s="106"/>
      <c r="L40" s="106"/>
      <c r="M40" s="101"/>
      <c r="N40" s="101"/>
      <c r="O40" s="102"/>
    </row>
    <row r="41" spans="1:15" ht="18.75">
      <c r="A41" s="142">
        <v>31</v>
      </c>
      <c r="B41" s="143"/>
      <c r="C41" s="77"/>
      <c r="D41" s="77"/>
      <c r="E41" s="77"/>
      <c r="F41" s="109" t="str">
        <f aca="true" t="shared" si="3" ref="F41:F47">IF(H41="Пилястры UNO","м.п.",IF(H41="Пилястры LUX","м.п.",IF(H41="Карниз h=100mm.","шт.",IF(H41="Карниз h=60mm.","шт.",IF(H41="Карниз R300 h=60mm.","шт.",IF(H41="Карниз h=41mm.","шт.",IF(H41="Карниз R300 h=41mm.","шт.",)))))))</f>
        <v>шт.</v>
      </c>
      <c r="G41" s="73"/>
      <c r="H41" s="144" t="s">
        <v>53</v>
      </c>
      <c r="I41" s="145"/>
      <c r="J41" s="81"/>
      <c r="K41" s="105"/>
      <c r="L41" s="108">
        <f aca="true" t="shared" si="4" ref="L41:L47">IF(H41="Пилястры UNO",(C41/1000)*E41,IF(H41="Пилястры LUX",(C41/1000)*E41,IF(H41="Карниз h=100mm.",E41,IF(H41="Карниз h=60mm.",E41,IF(H41="Карниз R300 h=60mm.",E41,IF(H41="Карниз h=41mm.",E41,IF(H41="Карниз R300 h=41mm.",E41,)))))))</f>
        <v>0</v>
      </c>
      <c r="M41" s="75"/>
      <c r="N41" s="81"/>
      <c r="O41" s="30">
        <f>L41*N41</f>
        <v>0</v>
      </c>
    </row>
    <row r="42" spans="1:15" ht="18.75">
      <c r="A42" s="142">
        <v>32</v>
      </c>
      <c r="B42" s="143"/>
      <c r="C42" s="76"/>
      <c r="D42" s="76"/>
      <c r="E42" s="76"/>
      <c r="F42" s="109" t="str">
        <f t="shared" si="3"/>
        <v>шт.</v>
      </c>
      <c r="G42" s="73"/>
      <c r="H42" s="144" t="s">
        <v>51</v>
      </c>
      <c r="I42" s="145"/>
      <c r="J42" s="81"/>
      <c r="K42" s="105"/>
      <c r="L42" s="108">
        <f t="shared" si="4"/>
        <v>0</v>
      </c>
      <c r="M42" s="75"/>
      <c r="N42" s="81"/>
      <c r="O42" s="30">
        <f>L42*N42</f>
        <v>0</v>
      </c>
    </row>
    <row r="43" spans="1:15" ht="18.75">
      <c r="A43" s="142">
        <v>33</v>
      </c>
      <c r="B43" s="143"/>
      <c r="C43" s="76"/>
      <c r="D43" s="76"/>
      <c r="E43" s="76"/>
      <c r="F43" s="109" t="str">
        <f t="shared" si="3"/>
        <v>шт.</v>
      </c>
      <c r="G43" s="73"/>
      <c r="H43" s="144" t="s">
        <v>51</v>
      </c>
      <c r="I43" s="145"/>
      <c r="J43" s="81"/>
      <c r="K43" s="105"/>
      <c r="L43" s="108">
        <f t="shared" si="4"/>
        <v>0</v>
      </c>
      <c r="M43" s="75"/>
      <c r="N43" s="81"/>
      <c r="O43" s="30">
        <f>L43*N43</f>
        <v>0</v>
      </c>
    </row>
    <row r="44" spans="1:15" ht="18.75">
      <c r="A44" s="142">
        <v>34</v>
      </c>
      <c r="B44" s="143"/>
      <c r="C44" s="76"/>
      <c r="D44" s="76"/>
      <c r="E44" s="76"/>
      <c r="F44" s="109" t="str">
        <f t="shared" si="3"/>
        <v>шт.</v>
      </c>
      <c r="G44" s="73"/>
      <c r="H44" s="144" t="s">
        <v>51</v>
      </c>
      <c r="I44" s="145"/>
      <c r="J44" s="81"/>
      <c r="K44" s="105"/>
      <c r="L44" s="108">
        <f t="shared" si="4"/>
        <v>0</v>
      </c>
      <c r="M44" s="75"/>
      <c r="N44" s="81"/>
      <c r="O44" s="30">
        <f>L44*N44</f>
        <v>0</v>
      </c>
    </row>
    <row r="45" spans="1:15" ht="18.75">
      <c r="A45" s="142">
        <v>35</v>
      </c>
      <c r="B45" s="143"/>
      <c r="C45" s="82"/>
      <c r="D45" s="82"/>
      <c r="E45" s="82"/>
      <c r="F45" s="109" t="str">
        <f t="shared" si="3"/>
        <v>шт.</v>
      </c>
      <c r="G45" s="73"/>
      <c r="H45" s="144" t="s">
        <v>51</v>
      </c>
      <c r="I45" s="145"/>
      <c r="J45" s="72"/>
      <c r="K45" s="107"/>
      <c r="L45" s="108">
        <f t="shared" si="4"/>
        <v>0</v>
      </c>
      <c r="M45" s="75"/>
      <c r="N45" s="71"/>
      <c r="O45" s="30">
        <f aca="true" t="shared" si="5" ref="O45:O47">L45*N45</f>
        <v>0</v>
      </c>
    </row>
    <row r="46" spans="1:15" ht="18.75">
      <c r="A46" s="142">
        <v>36</v>
      </c>
      <c r="B46" s="143"/>
      <c r="C46" s="82"/>
      <c r="D46" s="82"/>
      <c r="E46" s="82"/>
      <c r="F46" s="109" t="str">
        <f t="shared" si="3"/>
        <v>шт.</v>
      </c>
      <c r="G46" s="73"/>
      <c r="H46" s="144" t="s">
        <v>51</v>
      </c>
      <c r="I46" s="145"/>
      <c r="J46" s="72"/>
      <c r="K46" s="84"/>
      <c r="L46" s="108">
        <f t="shared" si="4"/>
        <v>0</v>
      </c>
      <c r="M46" s="75"/>
      <c r="N46" s="71"/>
      <c r="O46" s="30">
        <f t="shared" si="5"/>
        <v>0</v>
      </c>
    </row>
    <row r="47" spans="1:15" ht="18.75">
      <c r="A47" s="142">
        <v>37</v>
      </c>
      <c r="B47" s="143"/>
      <c r="C47" s="75"/>
      <c r="D47" s="75"/>
      <c r="E47" s="75"/>
      <c r="F47" s="109" t="str">
        <f t="shared" si="3"/>
        <v>шт.</v>
      </c>
      <c r="G47" s="73"/>
      <c r="H47" s="144" t="s">
        <v>51</v>
      </c>
      <c r="I47" s="145"/>
      <c r="J47" s="71"/>
      <c r="K47" s="85"/>
      <c r="L47" s="108">
        <f t="shared" si="4"/>
        <v>0</v>
      </c>
      <c r="M47" s="75"/>
      <c r="N47" s="71"/>
      <c r="O47" s="30">
        <f t="shared" si="5"/>
        <v>0</v>
      </c>
    </row>
    <row r="48" spans="1:15" ht="18.75">
      <c r="A48" s="26">
        <v>38</v>
      </c>
      <c r="B48" s="88"/>
      <c r="C48" s="75"/>
      <c r="D48" s="75"/>
      <c r="E48" s="75"/>
      <c r="F48" s="83"/>
      <c r="G48" s="75"/>
      <c r="H48" s="75"/>
      <c r="I48" s="75"/>
      <c r="J48" s="71"/>
      <c r="K48" s="85"/>
      <c r="L48" s="75"/>
      <c r="M48" s="75"/>
      <c r="N48" s="71"/>
      <c r="O48" s="90">
        <f aca="true" t="shared" si="6" ref="O48:O50">K48*N48</f>
        <v>0</v>
      </c>
    </row>
    <row r="49" spans="1:15" ht="18.75">
      <c r="A49" s="26">
        <v>39</v>
      </c>
      <c r="B49" s="88"/>
      <c r="C49" s="75"/>
      <c r="D49" s="75"/>
      <c r="E49" s="75"/>
      <c r="F49" s="83"/>
      <c r="G49" s="75"/>
      <c r="H49" s="75"/>
      <c r="I49" s="75"/>
      <c r="J49" s="71"/>
      <c r="K49" s="85"/>
      <c r="L49" s="75"/>
      <c r="M49" s="75"/>
      <c r="N49" s="71"/>
      <c r="O49" s="90">
        <f t="shared" si="6"/>
        <v>0</v>
      </c>
    </row>
    <row r="50" spans="1:15" ht="18.75">
      <c r="A50" s="26">
        <v>40</v>
      </c>
      <c r="B50" s="88"/>
      <c r="C50" s="75"/>
      <c r="D50" s="75"/>
      <c r="E50" s="75"/>
      <c r="F50" s="83"/>
      <c r="G50" s="75"/>
      <c r="H50" s="75"/>
      <c r="I50" s="75"/>
      <c r="J50" s="71"/>
      <c r="K50" s="85"/>
      <c r="L50" s="75"/>
      <c r="M50" s="75"/>
      <c r="N50" s="71"/>
      <c r="O50" s="90">
        <f t="shared" si="6"/>
        <v>0</v>
      </c>
    </row>
    <row r="51" spans="1:15" ht="18.75">
      <c r="A51" s="32"/>
      <c r="B51" s="33"/>
      <c r="C51" s="34"/>
      <c r="D51" s="35" t="s">
        <v>37</v>
      </c>
      <c r="E51" s="36">
        <f>SUM(E8:E37)+SUM(E41:E50)</f>
        <v>0</v>
      </c>
      <c r="F51" s="37">
        <f>SUM(F8:F37)</f>
        <v>0</v>
      </c>
      <c r="G51" s="38" t="s">
        <v>9</v>
      </c>
      <c r="H51" s="39"/>
      <c r="I51" s="33"/>
      <c r="J51" s="33"/>
      <c r="K51" s="33"/>
      <c r="L51" s="33"/>
      <c r="M51" s="167" t="s">
        <v>12</v>
      </c>
      <c r="N51" s="167"/>
      <c r="O51" s="40">
        <f>SUM(O41:O50)+SUM(O8:O38)</f>
        <v>0</v>
      </c>
    </row>
    <row r="52" spans="1:15" ht="18.75">
      <c r="A52" s="41"/>
      <c r="B52" s="42"/>
      <c r="C52" s="42"/>
      <c r="D52" s="42"/>
      <c r="E52" s="42"/>
      <c r="F52" s="43"/>
      <c r="G52" s="44"/>
      <c r="H52" s="45"/>
      <c r="I52" s="45"/>
      <c r="J52" s="46"/>
      <c r="K52" s="46"/>
      <c r="L52" s="46"/>
      <c r="M52" s="167" t="s">
        <v>29</v>
      </c>
      <c r="N52" s="167"/>
      <c r="O52" s="86"/>
    </row>
    <row r="53" spans="1:15" ht="18.75">
      <c r="A53" s="8"/>
      <c r="B53" s="47" t="s">
        <v>39</v>
      </c>
      <c r="C53" s="42"/>
      <c r="D53" s="42"/>
      <c r="E53" s="42"/>
      <c r="F53" s="48"/>
      <c r="G53" s="45"/>
      <c r="H53" s="45"/>
      <c r="I53" s="8"/>
      <c r="J53" s="8"/>
      <c r="K53" s="8"/>
      <c r="L53" s="8"/>
      <c r="M53" s="163" t="s">
        <v>30</v>
      </c>
      <c r="N53" s="163"/>
      <c r="O53" s="49">
        <f>O51-O52</f>
        <v>0</v>
      </c>
    </row>
    <row r="54" spans="1:15" ht="18.75">
      <c r="A54" s="8"/>
      <c r="B54" s="8" t="s">
        <v>40</v>
      </c>
      <c r="C54" s="42"/>
      <c r="D54" s="42"/>
      <c r="E54" s="42"/>
      <c r="F54" s="48"/>
      <c r="G54" s="45"/>
      <c r="H54" s="45"/>
      <c r="I54" s="8"/>
      <c r="J54" s="8"/>
      <c r="K54" s="8"/>
      <c r="L54" s="8"/>
      <c r="M54" s="50"/>
      <c r="N54" s="50"/>
      <c r="O54" s="89"/>
    </row>
    <row r="55" spans="1:16" ht="5.25" customHeight="1">
      <c r="A55" s="51"/>
      <c r="B55" s="8"/>
      <c r="C55" s="8"/>
      <c r="D55" s="8"/>
      <c r="E55" s="8"/>
      <c r="F55" s="52"/>
      <c r="G55" s="53"/>
      <c r="H55" s="53"/>
      <c r="I55" s="51"/>
      <c r="J55" s="51"/>
      <c r="K55" s="51"/>
      <c r="L55" s="51"/>
      <c r="M55" s="51"/>
      <c r="N55" s="51"/>
      <c r="O55" s="51"/>
      <c r="P55" s="8"/>
    </row>
    <row r="56" spans="1:15" ht="15.75">
      <c r="A56" s="54" t="s">
        <v>22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5" ht="15.75">
      <c r="A57" s="55" t="s">
        <v>23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2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8.75">
      <c r="A59" s="57" t="s">
        <v>24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5.25" customHeight="1">
      <c r="A60" s="58"/>
      <c r="B60" s="58"/>
      <c r="C60" s="58"/>
      <c r="D60" s="58"/>
      <c r="E60" s="58"/>
      <c r="G60" s="58"/>
      <c r="H60" s="58"/>
      <c r="I60" s="58"/>
      <c r="J60" s="58"/>
      <c r="K60" s="58"/>
      <c r="L60" s="58"/>
      <c r="M60" s="58"/>
      <c r="O60" s="58"/>
    </row>
    <row r="61" spans="1:15" ht="15">
      <c r="A61" s="60" t="s">
        <v>13</v>
      </c>
      <c r="B61" s="58"/>
      <c r="C61" s="58"/>
      <c r="D61" s="58"/>
      <c r="E61" s="58"/>
      <c r="G61" s="58"/>
      <c r="H61" s="58"/>
      <c r="I61" s="58"/>
      <c r="J61" s="58"/>
      <c r="K61" s="58"/>
      <c r="L61" s="58"/>
      <c r="M61" s="58"/>
      <c r="O61" s="58"/>
    </row>
    <row r="62" spans="1:15" ht="30" customHeight="1">
      <c r="A62" s="130" t="s">
        <v>14</v>
      </c>
      <c r="B62" s="166" t="s">
        <v>16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1:15" ht="15.75">
      <c r="A63" s="131" t="s">
        <v>15</v>
      </c>
      <c r="B63" s="60" t="s">
        <v>17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5" customHeight="1">
      <c r="A64" s="132" t="s">
        <v>18</v>
      </c>
      <c r="B64" s="60" t="s">
        <v>55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30" customHeight="1">
      <c r="A65" s="130" t="s">
        <v>19</v>
      </c>
      <c r="B65" s="164" t="s">
        <v>57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</row>
    <row r="66" spans="6:13" ht="18" customHeight="1">
      <c r="F66" s="128" t="s">
        <v>46</v>
      </c>
      <c r="M66" s="129" t="s">
        <v>47</v>
      </c>
    </row>
    <row r="67" spans="1:15" ht="15.75">
      <c r="A67" s="161" t="s">
        <v>31</v>
      </c>
      <c r="B67" s="161"/>
      <c r="C67" s="161"/>
      <c r="D67" s="123" t="s">
        <v>62</v>
      </c>
      <c r="E67" s="61"/>
      <c r="F67" s="62"/>
      <c r="G67" s="63"/>
      <c r="H67" s="63"/>
      <c r="I67" s="63"/>
      <c r="J67" s="63"/>
      <c r="K67" s="69" t="s">
        <v>33</v>
      </c>
      <c r="M67" s="64"/>
      <c r="N67" s="65" t="s">
        <v>35</v>
      </c>
      <c r="O67" s="70">
        <v>1000</v>
      </c>
    </row>
    <row r="68" spans="1:15" ht="15.75">
      <c r="A68" s="161"/>
      <c r="B68" s="161"/>
      <c r="C68" s="161"/>
      <c r="D68" s="123" t="s">
        <v>61</v>
      </c>
      <c r="E68" s="61"/>
      <c r="F68" s="62"/>
      <c r="G68" s="63"/>
      <c r="H68" s="63"/>
      <c r="I68" s="63"/>
      <c r="J68" s="63"/>
      <c r="K68" s="69" t="s">
        <v>34</v>
      </c>
      <c r="M68" s="64"/>
      <c r="N68" s="65" t="s">
        <v>35</v>
      </c>
      <c r="O68" s="70">
        <v>2500</v>
      </c>
    </row>
    <row r="69" spans="1:15" ht="5.25" customHeight="1">
      <c r="A69" s="116"/>
      <c r="B69" s="116"/>
      <c r="C69" s="116"/>
      <c r="D69" s="124"/>
      <c r="E69" s="66"/>
      <c r="F69" s="65"/>
      <c r="G69" s="64"/>
      <c r="H69" s="64"/>
      <c r="I69" s="64"/>
      <c r="J69" s="64"/>
      <c r="K69" s="64"/>
      <c r="L69" s="64"/>
      <c r="M69" s="64"/>
      <c r="N69" s="65"/>
      <c r="O69" s="64"/>
    </row>
    <row r="70" spans="1:15" ht="15" customHeight="1">
      <c r="A70" s="140" t="s">
        <v>32</v>
      </c>
      <c r="B70" s="140"/>
      <c r="C70" s="140"/>
      <c r="D70" s="123" t="s">
        <v>63</v>
      </c>
      <c r="E70" s="63"/>
      <c r="F70" s="62"/>
      <c r="G70" s="63"/>
      <c r="H70" s="63"/>
      <c r="I70" s="63"/>
      <c r="J70" s="63"/>
      <c r="K70" s="64"/>
      <c r="L70" s="64"/>
      <c r="M70" s="64"/>
      <c r="N70" s="65"/>
      <c r="O70" s="64"/>
    </row>
    <row r="71" spans="1:15" ht="15" customHeight="1">
      <c r="A71" s="140"/>
      <c r="B71" s="140"/>
      <c r="C71" s="140"/>
      <c r="D71" s="123" t="s">
        <v>64</v>
      </c>
      <c r="E71" s="63"/>
      <c r="F71" s="62"/>
      <c r="G71" s="63"/>
      <c r="H71" s="63"/>
      <c r="I71" s="63"/>
      <c r="J71" s="63"/>
      <c r="K71" s="64"/>
      <c r="L71" s="64"/>
      <c r="M71" s="64"/>
      <c r="N71" s="65"/>
      <c r="O71" s="64"/>
    </row>
    <row r="72" spans="1:15" ht="15" customHeight="1">
      <c r="A72" s="140"/>
      <c r="B72" s="140"/>
      <c r="C72" s="140"/>
      <c r="D72" s="123" t="s">
        <v>68</v>
      </c>
      <c r="E72" s="63"/>
      <c r="F72" s="62"/>
      <c r="G72" s="63"/>
      <c r="H72" s="63"/>
      <c r="I72" s="63"/>
      <c r="J72" s="63"/>
      <c r="K72" s="64"/>
      <c r="L72" s="64"/>
      <c r="M72" s="64"/>
      <c r="N72" s="65"/>
      <c r="O72" s="64"/>
    </row>
    <row r="73" spans="1:15" ht="15" customHeight="1">
      <c r="A73" s="140"/>
      <c r="B73" s="140"/>
      <c r="C73" s="140"/>
      <c r="D73" s="123" t="s">
        <v>58</v>
      </c>
      <c r="E73" s="63"/>
      <c r="F73" s="62"/>
      <c r="G73" s="63"/>
      <c r="H73" s="63"/>
      <c r="I73" s="63"/>
      <c r="J73" s="63"/>
      <c r="K73" s="64"/>
      <c r="L73" s="64"/>
      <c r="M73" s="64"/>
      <c r="N73" s="65"/>
      <c r="O73" s="64"/>
    </row>
    <row r="74" spans="1:15" ht="16.5" customHeight="1">
      <c r="A74" s="140"/>
      <c r="B74" s="140"/>
      <c r="C74" s="140"/>
      <c r="D74" s="124" t="s">
        <v>65</v>
      </c>
      <c r="E74" s="63"/>
      <c r="F74" s="62"/>
      <c r="G74" s="63"/>
      <c r="H74" s="63"/>
      <c r="I74" s="63"/>
      <c r="J74" s="63"/>
      <c r="K74" s="64"/>
      <c r="L74" s="64"/>
      <c r="M74" s="64"/>
      <c r="N74" s="65"/>
      <c r="O74" s="64"/>
    </row>
    <row r="75" spans="1:15" ht="5.25" customHeight="1">
      <c r="A75" s="133"/>
      <c r="B75" s="133"/>
      <c r="C75" s="133"/>
      <c r="D75" s="124"/>
      <c r="E75" s="63"/>
      <c r="F75" s="62"/>
      <c r="G75" s="63"/>
      <c r="H75" s="63"/>
      <c r="I75" s="63"/>
      <c r="J75" s="63"/>
      <c r="K75" s="64"/>
      <c r="L75" s="64"/>
      <c r="M75" s="64"/>
      <c r="N75" s="65"/>
      <c r="O75" s="64"/>
    </row>
    <row r="76" spans="1:15" ht="15.75">
      <c r="A76" s="141" t="s">
        <v>59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1:15" ht="15.75">
      <c r="A77" s="125" t="s">
        <v>60</v>
      </c>
      <c r="B77" s="68"/>
      <c r="C77" s="68"/>
      <c r="D77" s="61"/>
      <c r="E77" s="63"/>
      <c r="F77" s="62"/>
      <c r="G77" s="63"/>
      <c r="H77" s="63"/>
      <c r="I77" s="63"/>
      <c r="J77" s="63"/>
      <c r="K77" s="64"/>
      <c r="L77" s="64"/>
      <c r="M77" s="64"/>
      <c r="N77" s="65"/>
      <c r="O77" s="64"/>
    </row>
    <row r="78" spans="1:15" ht="5.25" customHeight="1">
      <c r="A78" s="67"/>
      <c r="B78" s="67"/>
      <c r="C78" s="61"/>
      <c r="D78" s="66"/>
      <c r="E78" s="69"/>
      <c r="F78" s="65"/>
      <c r="G78" s="64"/>
      <c r="H78" s="64"/>
      <c r="I78" s="64"/>
      <c r="J78" s="64"/>
      <c r="K78" s="64"/>
      <c r="L78" s="64"/>
      <c r="M78" s="64"/>
      <c r="N78" s="65"/>
      <c r="O78" s="64"/>
    </row>
    <row r="79" spans="1:15" ht="15.75">
      <c r="A79" s="157" t="s">
        <v>69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</row>
    <row r="80" spans="1:15" ht="15.75">
      <c r="A80" s="134" t="s">
        <v>48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3"/>
    </row>
    <row r="81" spans="1:15" ht="15.75">
      <c r="A81" s="134" t="s">
        <v>66</v>
      </c>
      <c r="B81" s="135"/>
      <c r="C81" s="135"/>
      <c r="D81" s="103"/>
      <c r="E81" s="103"/>
      <c r="F81" s="104"/>
      <c r="G81" s="103"/>
      <c r="H81" s="103"/>
      <c r="I81" s="103"/>
      <c r="J81" s="103"/>
      <c r="K81" s="103"/>
      <c r="L81" s="103"/>
      <c r="M81" s="103"/>
      <c r="N81" s="104"/>
      <c r="O81" s="103"/>
    </row>
    <row r="82" spans="1:15" ht="16.5">
      <c r="A82" s="138" t="s">
        <v>67</v>
      </c>
      <c r="B82" s="136"/>
      <c r="C82" s="136"/>
      <c r="D82" s="136"/>
      <c r="E82" s="136"/>
      <c r="F82" s="137"/>
      <c r="G82" s="136"/>
      <c r="H82" s="136"/>
      <c r="I82" s="103"/>
      <c r="J82" s="103"/>
      <c r="K82" s="103"/>
      <c r="L82" s="103"/>
      <c r="M82" s="103"/>
      <c r="N82" s="104"/>
      <c r="O82" s="103"/>
    </row>
    <row r="83" ht="15">
      <c r="A83" s="96"/>
    </row>
    <row r="85" spans="1:15" ht="15">
      <c r="A85" s="126"/>
      <c r="B85" s="126"/>
      <c r="C85" s="126"/>
      <c r="D85" s="126"/>
      <c r="E85" s="126"/>
      <c r="F85" s="127"/>
      <c r="G85" s="126"/>
      <c r="H85" s="126"/>
      <c r="I85" s="126"/>
      <c r="J85" s="126"/>
      <c r="K85" s="126"/>
      <c r="L85" s="126"/>
      <c r="M85" s="126"/>
      <c r="N85" s="127"/>
      <c r="O85" s="126"/>
    </row>
  </sheetData>
  <sheetProtection selectLockedCells="1"/>
  <mergeCells count="38">
    <mergeCell ref="H40:I40"/>
    <mergeCell ref="A38:K38"/>
    <mergeCell ref="A79:O79"/>
    <mergeCell ref="H4:J4"/>
    <mergeCell ref="E3:G3"/>
    <mergeCell ref="A3:B3"/>
    <mergeCell ref="A67:C68"/>
    <mergeCell ref="A4:B4"/>
    <mergeCell ref="M53:N53"/>
    <mergeCell ref="B65:O65"/>
    <mergeCell ref="A5:C5"/>
    <mergeCell ref="B62:O62"/>
    <mergeCell ref="M51:N51"/>
    <mergeCell ref="M52:N52"/>
    <mergeCell ref="K6:L6"/>
    <mergeCell ref="A39:O39"/>
    <mergeCell ref="A1:D1"/>
    <mergeCell ref="C3:D3"/>
    <mergeCell ref="K2:L2"/>
    <mergeCell ref="G2:I2"/>
    <mergeCell ref="K1:M1"/>
    <mergeCell ref="A2:D2"/>
    <mergeCell ref="A70:C74"/>
    <mergeCell ref="A76:O76"/>
    <mergeCell ref="A47:B47"/>
    <mergeCell ref="H41:I41"/>
    <mergeCell ref="H42:I42"/>
    <mergeCell ref="H43:I43"/>
    <mergeCell ref="H44:I44"/>
    <mergeCell ref="H45:I45"/>
    <mergeCell ref="H46:I46"/>
    <mergeCell ref="H47:I47"/>
    <mergeCell ref="A46:B46"/>
    <mergeCell ref="A44:B44"/>
    <mergeCell ref="A41:B41"/>
    <mergeCell ref="A42:B42"/>
    <mergeCell ref="A43:B43"/>
    <mergeCell ref="A45:B45"/>
  </mergeCells>
  <dataValidations count="16">
    <dataValidation type="list" allowBlank="1" showInputMessage="1" showErrorMessage="1" sqref="F2">
      <formula1>"RGS, EGR, FAR, RDL, KRV, LAR, TDV"</formula1>
    </dataValidation>
    <dataValidation type="list" allowBlank="1" showInputMessage="1" showErrorMessage="1" sqref="J7">
      <formula1>"ПВХ, ЭМАЛЬ, ШПОН, ALVIC, HPL, AGT, Fenix, Acryl Glass, Acryl, ALU,"</formula1>
    </dataValidation>
    <dataValidation type="list" allowBlank="1" showInputMessage="1" showErrorMessage="1" sqref="K8:K37">
      <formula1>"левый, правый, верх, низ"</formula1>
    </dataValidation>
    <dataValidation type="list" allowBlank="1" showInputMessage="1" showErrorMessage="1" sqref="G41:G47">
      <formula1>"3, 6, 8, 10, 12, 16Б, 19Б, 22, 22Б, 25, 28, 30, 32, 38, 40, 50, 60,"</formula1>
    </dataValidation>
    <dataValidation type="list" allowBlank="1" showInputMessage="1" showErrorMessage="1" sqref="H3">
      <formula1>"Игорь, Елена, Марина, Лариса, Нелли, Тимур, Михаил,"</formula1>
    </dataValidation>
    <dataValidation type="list" allowBlank="1" showInputMessage="1" showErrorMessage="1" sqref="J45:J46">
      <formula1>"h=41мм., h=60мм.,"</formula1>
    </dataValidation>
    <dataValidation errorStyle="warning" allowBlank="1" showInputMessage="1" showErrorMessage="1" sqref="K42"/>
    <dataValidation type="list" allowBlank="1" showInputMessage="1" showErrorMessage="1" sqref="H50">
      <formula1>"Витрина с четвертью, "</formula1>
    </dataValidation>
    <dataValidation type="list" allowBlank="1" showInputMessage="1" showErrorMessage="1" sqref="B8:B37">
      <formula1>"Г, В, Вп, Впш, R, U,"</formula1>
    </dataValidation>
    <dataValidation type="list" allowBlank="1" showInputMessage="1" showErrorMessage="1" sqref="O54">
      <formula1>"Н, СбМ, СбТ, БА, БТ,"</formula1>
    </dataValidation>
    <dataValidation type="list" allowBlank="1" showInputMessage="1" showErrorMessage="1" sqref="J1">
      <formula1>"Склад:, Доставка:,"</formula1>
    </dataValidation>
    <dataValidation type="list" showInputMessage="1" showErrorMessage="1" sqref="K1:M1">
      <formula1>"Север (Автомоторная 7. Москва), Юг (6-я Радиальная 17. Москва), Запад (Боровское шоссе 28-й км. вл.2Ас1), Восток (Транспортная 11. Реутов), "</formula1>
    </dataValidation>
    <dataValidation type="list" allowBlank="1" showInputMessage="1" showErrorMessage="1" sqref="H41:H47">
      <formula1>"Пилястры UNO, Пилястры LUX, Карниз h=100mm., Карниз h=60mm., Карниз R300 h=60mm., Карниз h=41mm., Карниз R300 h=41mm.,"</formula1>
    </dataValidation>
    <dataValidation type="list" allowBlank="1" showInputMessage="1" showErrorMessage="1" sqref="G9:G37">
      <formula1>"3, 6, 8, 10, 12, 16Б, 16, 19Б, 19, 22, 22Б, 25, 28, 30, 32, 38, 40, 50, 60,"</formula1>
    </dataValidation>
    <dataValidation type="list" allowBlank="1" showInputMessage="1" showErrorMessage="1" sqref="I8:I37">
      <formula1>"R0, R3, R5, R8, К2, К3, К5, К6, К7, К8, К9, К10, v90/8"</formula1>
    </dataValidation>
    <dataValidation type="list" allowBlank="1" showInputMessage="1" showErrorMessage="1" sqref="G8">
      <formula1>"3, 6, 8, 10, 12, 16Б, 18, 19Б, 19, 22, 22Б, 25, 28, 30, 32, 38, 40, 50, 60,"</formula1>
    </dataValidation>
  </dataValidations>
  <printOptions/>
  <pageMargins left="0.3937007874015748" right="0.3937007874015748" top="0.3937007874015748" bottom="0" header="0.31496062992125984" footer="0.31496062992125984"/>
  <pageSetup fitToHeight="0" fitToWidth="1" horizontalDpi="180" verticalDpi="180" orientation="portrait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2012-07-23T09:33:16Z</cp:lastPrinted>
  <dcterms:created xsi:type="dcterms:W3CDTF">2006-09-28T05:33:49Z</dcterms:created>
  <dcterms:modified xsi:type="dcterms:W3CDTF">2020-09-03T07:25:36Z</dcterms:modified>
  <cp:category/>
  <cp:version/>
  <cp:contentType/>
  <cp:contentStatus/>
</cp:coreProperties>
</file>